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0" windowWidth="18900" windowHeight="8310"/>
  </bookViews>
  <sheets>
    <sheet name="Summary 14" sheetId="1" r:id="rId1"/>
  </sheets>
  <definedNames>
    <definedName name="_xlnm.Print_Area" localSheetId="0">'Summary 14'!$A$1:$H$63</definedName>
  </definedNames>
  <calcPr calcId="144525"/>
</workbook>
</file>

<file path=xl/calcChain.xml><?xml version="1.0" encoding="utf-8"?>
<calcChain xmlns="http://schemas.openxmlformats.org/spreadsheetml/2006/main">
  <c r="J59" i="1" l="1"/>
  <c r="J57" i="1"/>
  <c r="J56" i="1"/>
  <c r="H54" i="1"/>
  <c r="G54" i="1"/>
  <c r="F54" i="1"/>
  <c r="E54" i="1"/>
  <c r="J53" i="1"/>
  <c r="D53" i="1"/>
  <c r="D54" i="1" s="1"/>
  <c r="J52" i="1"/>
  <c r="J51" i="1"/>
  <c r="J50" i="1"/>
  <c r="J49" i="1"/>
  <c r="J48" i="1"/>
  <c r="J46" i="1"/>
  <c r="H43" i="1"/>
  <c r="F43" i="1"/>
  <c r="J42" i="1"/>
  <c r="J41" i="1"/>
  <c r="J40" i="1"/>
  <c r="J38" i="1"/>
  <c r="J37" i="1"/>
  <c r="G36" i="1"/>
  <c r="E36" i="1"/>
  <c r="D36" i="1"/>
  <c r="D43" i="1" s="1"/>
  <c r="D11" i="1"/>
  <c r="D61" i="1" l="1"/>
  <c r="H44" i="1"/>
  <c r="F44" i="1"/>
  <c r="D16" i="1"/>
  <c r="J36" i="1"/>
  <c r="J65" i="1" s="1"/>
  <c r="E43" i="1"/>
  <c r="G43" i="1"/>
  <c r="F61" i="1"/>
  <c r="H61" i="1"/>
  <c r="H62" i="1" l="1"/>
  <c r="E61" i="1"/>
  <c r="E44" i="1"/>
  <c r="F62" i="1"/>
  <c r="G61" i="1"/>
  <c r="G44" i="1"/>
  <c r="D31" i="1"/>
  <c r="E16" i="1"/>
  <c r="F15" i="1"/>
  <c r="F14" i="1"/>
  <c r="F13" i="1"/>
  <c r="F10" i="1"/>
  <c r="F9" i="1"/>
  <c r="F8" i="1"/>
  <c r="F12" i="1"/>
  <c r="F11" i="1"/>
  <c r="F16" i="1" s="1"/>
  <c r="E62" i="1" l="1"/>
  <c r="D65" i="1"/>
  <c r="E27" i="1"/>
  <c r="E25" i="1"/>
  <c r="E23" i="1"/>
  <c r="E21" i="1"/>
  <c r="E18" i="1"/>
  <c r="E12" i="1"/>
  <c r="E29" i="1"/>
  <c r="E26" i="1"/>
  <c r="E24" i="1"/>
  <c r="E22" i="1"/>
  <c r="E20" i="1"/>
  <c r="E31" i="1" s="1"/>
  <c r="E15" i="1"/>
  <c r="E14" i="1"/>
  <c r="E13" i="1"/>
  <c r="E10" i="1"/>
  <c r="E9" i="1"/>
  <c r="E8" i="1"/>
  <c r="E11" i="1"/>
  <c r="G62" i="1"/>
</calcChain>
</file>

<file path=xl/comments1.xml><?xml version="1.0" encoding="utf-8"?>
<comments xmlns="http://schemas.openxmlformats.org/spreadsheetml/2006/main">
  <authors>
    <author>Traycee Martin</author>
  </authors>
  <commentList>
    <comment ref="D53" authorId="0">
      <text>
        <r>
          <rPr>
            <b/>
            <sz val="8"/>
            <color indexed="81"/>
            <rFont val="Tahoma"/>
            <family val="2"/>
          </rPr>
          <t>Traycee Martin:</t>
        </r>
        <r>
          <rPr>
            <sz val="8"/>
            <color indexed="81"/>
            <rFont val="Tahoma"/>
            <family val="2"/>
          </rPr>
          <t xml:space="preserve">
Transfers didn't pickup on Schedule D</t>
        </r>
      </text>
    </comment>
  </commentList>
</comments>
</file>

<file path=xl/sharedStrings.xml><?xml version="1.0" encoding="utf-8"?>
<sst xmlns="http://schemas.openxmlformats.org/spreadsheetml/2006/main" count="92" uniqueCount="56">
  <si>
    <t>VALDOSTA STATE UNIVERSITY</t>
  </si>
  <si>
    <t>FISCAL 2014 ORIGINAL BUDGET SUMMARY</t>
  </si>
  <si>
    <t>For the Fiscal Year Beginning 7/1/13</t>
  </si>
  <si>
    <t>ORIGINAL REVENUES</t>
  </si>
  <si>
    <t>Percent of</t>
  </si>
  <si>
    <t xml:space="preserve">Percent of </t>
  </si>
  <si>
    <t>Total All Funds</t>
  </si>
  <si>
    <t>General Funds</t>
  </si>
  <si>
    <t>Fund 10000</t>
  </si>
  <si>
    <t>STATE APPROPRIATIONS</t>
  </si>
  <si>
    <t>Fund 10500</t>
  </si>
  <si>
    <t>TUITION</t>
  </si>
  <si>
    <t>Fund 10600</t>
  </si>
  <si>
    <t>OTHER GENERAL FUNDS</t>
  </si>
  <si>
    <t>EDUCATION AND GENERAL FUNDS</t>
  </si>
  <si>
    <t>Fund 10900</t>
  </si>
  <si>
    <t>FEDERAL STIMULUS FUNDS</t>
  </si>
  <si>
    <t>Fund 14000</t>
  </si>
  <si>
    <t>DEPARTMENT SALES &amp; SERVICE</t>
  </si>
  <si>
    <t>Fund 15000</t>
  </si>
  <si>
    <t>INDIRECT COST RECOVERIES</t>
  </si>
  <si>
    <t>Fund 16000</t>
  </si>
  <si>
    <t>STUDENT TECHNOLOGY FEES</t>
  </si>
  <si>
    <t xml:space="preserve">   TOTAL "GENERAL" FUNDS</t>
  </si>
  <si>
    <t>Fund 50000</t>
  </si>
  <si>
    <t>CAPITAL FUNDS (Note:  MRR not allocated)</t>
  </si>
  <si>
    <t xml:space="preserve"> </t>
  </si>
  <si>
    <t>Fund 12210</t>
  </si>
  <si>
    <t>HOUSING</t>
  </si>
  <si>
    <t>Fund 12220</t>
  </si>
  <si>
    <t>FOOD SERVICES</t>
  </si>
  <si>
    <t>Fund 12230</t>
  </si>
  <si>
    <t>STORES AND SHOPS</t>
  </si>
  <si>
    <t>Fund 12240</t>
  </si>
  <si>
    <t>HEALTH SERVICES</t>
  </si>
  <si>
    <t>Fund 12250</t>
  </si>
  <si>
    <t>TRANSPORTATION &amp; PARKING</t>
  </si>
  <si>
    <t>Fund 12270</t>
  </si>
  <si>
    <t>OTHER ORGANIZATIONS</t>
  </si>
  <si>
    <t>Fund 12280</t>
  </si>
  <si>
    <t>ATHLETIC OPERATIONS</t>
  </si>
  <si>
    <t>Fund 13000</t>
  </si>
  <si>
    <t>STUDENT ACTIVITIES FEES</t>
  </si>
  <si>
    <t>Fund 20000</t>
  </si>
  <si>
    <t>SPONSORED OPERATIONS</t>
  </si>
  <si>
    <t xml:space="preserve">   TOTAL ALL FUNDS</t>
  </si>
  <si>
    <t>ORIGINAL EXPENDITURES</t>
  </si>
  <si>
    <t>Personal</t>
  </si>
  <si>
    <t>Total</t>
  </si>
  <si>
    <t>Services</t>
  </si>
  <si>
    <t>Travel</t>
  </si>
  <si>
    <t>Operating</t>
  </si>
  <si>
    <t>Equipment</t>
  </si>
  <si>
    <t xml:space="preserve">       Expenditure type as a percent of Total General Funds</t>
  </si>
  <si>
    <t>CAPITAL FUNDS</t>
  </si>
  <si>
    <t xml:space="preserve">       Expenditure type as a percent of Total Funds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</si>
</sst>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0" fontId="5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4" fontId="2" fillId="0" borderId="0" xfId="3" applyNumberFormat="1" applyFont="1" applyFill="1" applyBorder="1"/>
    <xf numFmtId="10" fontId="6" fillId="0" borderId="0" xfId="4" applyNumberFormat="1" applyFont="1" applyFill="1" applyAlignment="1">
      <alignment horizontal="center"/>
    </xf>
    <xf numFmtId="165" fontId="0" fillId="0" borderId="0" xfId="1" applyNumberFormat="1" applyFont="1"/>
    <xf numFmtId="164" fontId="0" fillId="0" borderId="0" xfId="0" applyNumberFormat="1"/>
    <xf numFmtId="164" fontId="2" fillId="0" borderId="0" xfId="3" applyNumberFormat="1" applyFont="1" applyFill="1"/>
    <xf numFmtId="164" fontId="2" fillId="0" borderId="1" xfId="3" applyNumberFormat="1" applyFont="1" applyFill="1" applyBorder="1"/>
    <xf numFmtId="10" fontId="6" fillId="0" borderId="1" xfId="4" applyNumberFormat="1" applyFont="1" applyFill="1" applyBorder="1" applyAlignment="1">
      <alignment horizontal="center"/>
    </xf>
    <xf numFmtId="0" fontId="2" fillId="0" borderId="0" xfId="2" applyFont="1"/>
    <xf numFmtId="10" fontId="6" fillId="0" borderId="2" xfId="4" applyNumberFormat="1" applyFont="1" applyFill="1" applyBorder="1" applyAlignment="1">
      <alignment horizontal="center"/>
    </xf>
    <xf numFmtId="164" fontId="2" fillId="0" borderId="0" xfId="2" applyNumberFormat="1"/>
    <xf numFmtId="164" fontId="2" fillId="0" borderId="2" xfId="3" applyNumberFormat="1" applyFont="1" applyFill="1" applyBorder="1"/>
    <xf numFmtId="164" fontId="2" fillId="0" borderId="0" xfId="2" applyNumberFormat="1" applyFill="1"/>
    <xf numFmtId="9" fontId="0" fillId="0" borderId="0" xfId="1" applyFont="1"/>
    <xf numFmtId="0" fontId="0" fillId="0" borderId="0" xfId="0" applyFill="1"/>
    <xf numFmtId="0" fontId="2" fillId="0" borderId="0" xfId="2" applyFill="1"/>
    <xf numFmtId="0" fontId="7" fillId="0" borderId="0" xfId="2" applyFont="1"/>
    <xf numFmtId="0" fontId="2" fillId="0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164" fontId="2" fillId="0" borderId="0" xfId="3" applyNumberFormat="1" applyFont="1" applyBorder="1"/>
    <xf numFmtId="0" fontId="2" fillId="0" borderId="0" xfId="2" applyFont="1" applyFill="1"/>
    <xf numFmtId="164" fontId="2" fillId="0" borderId="1" xfId="3" applyNumberFormat="1" applyFont="1" applyBorder="1"/>
    <xf numFmtId="164" fontId="2" fillId="0" borderId="0" xfId="3" applyNumberFormat="1" applyFont="1"/>
    <xf numFmtId="0" fontId="8" fillId="0" borderId="0" xfId="2" applyFont="1"/>
    <xf numFmtId="165" fontId="8" fillId="0" borderId="0" xfId="4" applyNumberFormat="1" applyFont="1"/>
    <xf numFmtId="164" fontId="2" fillId="0" borderId="2" xfId="3" applyNumberFormat="1" applyFont="1" applyBorder="1"/>
    <xf numFmtId="164" fontId="0" fillId="0" borderId="0" xfId="0" applyNumberFormat="1" applyFill="1"/>
    <xf numFmtId="0" fontId="3" fillId="2" borderId="3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</cellXfs>
  <cellStyles count="5"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zoomScale="50" zoomScaleNormal="50" workbookViewId="0">
      <selection activeCell="I9" sqref="I9"/>
    </sheetView>
  </sheetViews>
  <sheetFormatPr defaultRowHeight="14.5" x14ac:dyDescent="0.35"/>
  <cols>
    <col min="1" max="1" width="6.453125" customWidth="1"/>
    <col min="2" max="2" width="20.1796875" customWidth="1"/>
    <col min="3" max="3" width="37.7265625" customWidth="1"/>
    <col min="4" max="4" width="19.7265625" bestFit="1" customWidth="1"/>
    <col min="5" max="5" width="17.453125" customWidth="1"/>
    <col min="6" max="6" width="11.54296875" bestFit="1" customWidth="1"/>
    <col min="7" max="7" width="16.1796875" customWidth="1"/>
    <col min="8" max="8" width="12.26953125" bestFit="1" customWidth="1"/>
    <col min="9" max="9" width="18.54296875" customWidth="1"/>
    <col min="10" max="10" width="11.54296875" hidden="1" customWidth="1"/>
    <col min="17" max="17" width="19.453125" bestFit="1" customWidth="1"/>
    <col min="18" max="18" width="12.26953125" bestFit="1" customWidth="1"/>
    <col min="19" max="19" width="11.54296875" bestFit="1" customWidth="1"/>
    <col min="20" max="20" width="9.7265625" bestFit="1" customWidth="1"/>
    <col min="21" max="21" width="12.26953125" bestFit="1" customWidth="1"/>
    <col min="22" max="22" width="10.7265625" bestFit="1" customWidth="1"/>
  </cols>
  <sheetData>
    <row r="1" spans="1:18" ht="20" x14ac:dyDescent="0.4">
      <c r="A1" s="33" t="s">
        <v>0</v>
      </c>
      <c r="B1" s="33"/>
      <c r="C1" s="33"/>
      <c r="D1" s="33"/>
      <c r="E1" s="33"/>
      <c r="F1" s="33"/>
      <c r="G1" s="33"/>
      <c r="H1" s="33"/>
    </row>
    <row r="2" spans="1:18" ht="20" x14ac:dyDescent="0.4">
      <c r="A2" s="33" t="s">
        <v>1</v>
      </c>
      <c r="B2" s="33"/>
      <c r="C2" s="33"/>
      <c r="D2" s="33"/>
      <c r="E2" s="33"/>
      <c r="F2" s="33"/>
      <c r="G2" s="33"/>
      <c r="H2" s="33"/>
    </row>
    <row r="3" spans="1:18" x14ac:dyDescent="0.35">
      <c r="A3" s="34" t="s">
        <v>2</v>
      </c>
      <c r="B3" s="34"/>
      <c r="C3" s="34"/>
      <c r="D3" s="34"/>
      <c r="E3" s="34"/>
      <c r="F3" s="34"/>
      <c r="G3" s="34"/>
      <c r="H3" s="34"/>
    </row>
    <row r="4" spans="1:18" x14ac:dyDescent="0.35">
      <c r="A4" s="1"/>
      <c r="B4" s="1"/>
      <c r="C4" s="1"/>
      <c r="D4" s="2"/>
      <c r="E4" s="2"/>
      <c r="F4" s="2"/>
      <c r="G4" s="2"/>
      <c r="H4" s="2"/>
    </row>
    <row r="5" spans="1:18" ht="15.5" x14ac:dyDescent="0.35">
      <c r="A5" s="3" t="s">
        <v>3</v>
      </c>
      <c r="B5" s="2"/>
      <c r="C5" s="2"/>
      <c r="D5" s="2"/>
      <c r="E5" s="2"/>
      <c r="F5" s="2"/>
      <c r="G5" s="2"/>
      <c r="H5" s="2"/>
    </row>
    <row r="6" spans="1:18" ht="15.5" x14ac:dyDescent="0.35">
      <c r="A6" s="3"/>
      <c r="B6" s="2"/>
      <c r="C6" s="2"/>
      <c r="D6" s="2"/>
      <c r="E6" s="4" t="s">
        <v>4</v>
      </c>
      <c r="F6" s="5" t="s">
        <v>5</v>
      </c>
      <c r="G6" s="2"/>
      <c r="H6" s="2"/>
    </row>
    <row r="7" spans="1:18" x14ac:dyDescent="0.35">
      <c r="A7" s="2"/>
      <c r="B7" s="2"/>
      <c r="C7" s="2"/>
      <c r="D7" s="2"/>
      <c r="E7" s="6" t="s">
        <v>6</v>
      </c>
      <c r="F7" s="6" t="s">
        <v>7</v>
      </c>
      <c r="G7" s="2"/>
      <c r="H7" s="2"/>
    </row>
    <row r="8" spans="1:18" x14ac:dyDescent="0.35">
      <c r="A8" s="2"/>
      <c r="B8" s="2" t="s">
        <v>8</v>
      </c>
      <c r="C8" s="2" t="s">
        <v>9</v>
      </c>
      <c r="D8" s="7">
        <v>48673777</v>
      </c>
      <c r="E8" s="8">
        <f>+D8/$D$31</f>
        <v>0.24421204662794671</v>
      </c>
      <c r="F8" s="8">
        <f>+D8/$D$16</f>
        <v>0.4050017133646277</v>
      </c>
      <c r="G8" s="7"/>
      <c r="H8" s="2"/>
      <c r="K8" s="9"/>
      <c r="Q8" s="2"/>
      <c r="R8" s="10"/>
    </row>
    <row r="9" spans="1:18" x14ac:dyDescent="0.35">
      <c r="A9" s="2"/>
      <c r="B9" s="2" t="s">
        <v>10</v>
      </c>
      <c r="C9" s="2" t="s">
        <v>11</v>
      </c>
      <c r="D9" s="11">
        <v>56170249</v>
      </c>
      <c r="E9" s="8">
        <f t="shared" ref="E9:E29" si="0">+D9/$D$31</f>
        <v>0.28182426582369757</v>
      </c>
      <c r="F9" s="8">
        <f t="shared" ref="F9:F15" si="1">+D9/$D$16</f>
        <v>0.46737788779197809</v>
      </c>
      <c r="G9" s="11"/>
      <c r="H9" s="2"/>
      <c r="K9" s="9"/>
      <c r="Q9" s="2"/>
      <c r="R9" s="10"/>
    </row>
    <row r="10" spans="1:18" x14ac:dyDescent="0.35">
      <c r="A10" s="2"/>
      <c r="B10" s="2" t="s">
        <v>12</v>
      </c>
      <c r="C10" s="2" t="s">
        <v>13</v>
      </c>
      <c r="D10" s="12">
        <v>11916824</v>
      </c>
      <c r="E10" s="13">
        <f t="shared" si="0"/>
        <v>5.979055166286016E-2</v>
      </c>
      <c r="F10" s="13">
        <f t="shared" si="1"/>
        <v>9.9156762333539802E-2</v>
      </c>
      <c r="G10" s="11"/>
      <c r="H10" s="2"/>
      <c r="K10" s="9"/>
      <c r="Q10" s="2"/>
      <c r="R10" s="10"/>
    </row>
    <row r="11" spans="1:18" x14ac:dyDescent="0.35">
      <c r="A11" s="2"/>
      <c r="B11" s="2"/>
      <c r="C11" s="2" t="s">
        <v>14</v>
      </c>
      <c r="D11" s="11">
        <f>SUM(D8:D10)</f>
        <v>116760850</v>
      </c>
      <c r="E11" s="8">
        <f t="shared" si="0"/>
        <v>0.58582686411450446</v>
      </c>
      <c r="F11" s="8">
        <f t="shared" si="1"/>
        <v>0.9715363634901456</v>
      </c>
      <c r="G11" s="11"/>
      <c r="H11" s="2"/>
      <c r="K11" s="9"/>
      <c r="Q11" s="2"/>
      <c r="R11" s="10"/>
    </row>
    <row r="12" spans="1:18" x14ac:dyDescent="0.35">
      <c r="A12" s="2"/>
      <c r="B12" s="14" t="s">
        <v>15</v>
      </c>
      <c r="C12" s="14" t="s">
        <v>16</v>
      </c>
      <c r="D12" s="11">
        <v>0</v>
      </c>
      <c r="E12" s="8">
        <f t="shared" si="0"/>
        <v>0</v>
      </c>
      <c r="F12" s="8">
        <f t="shared" si="1"/>
        <v>0</v>
      </c>
      <c r="G12" s="11"/>
      <c r="H12" s="2"/>
      <c r="K12" s="9"/>
      <c r="Q12" s="14"/>
      <c r="R12" s="10"/>
    </row>
    <row r="13" spans="1:18" x14ac:dyDescent="0.35">
      <c r="A13" s="2"/>
      <c r="B13" s="2" t="s">
        <v>17</v>
      </c>
      <c r="C13" s="2" t="s">
        <v>18</v>
      </c>
      <c r="D13" s="11">
        <v>1486175</v>
      </c>
      <c r="E13" s="8">
        <f t="shared" si="0"/>
        <v>7.456619575614375E-3</v>
      </c>
      <c r="F13" s="8">
        <f t="shared" si="1"/>
        <v>1.2366071804118993E-2</v>
      </c>
      <c r="G13" s="7"/>
      <c r="H13" s="2"/>
      <c r="K13" s="9"/>
      <c r="Q13" s="2"/>
      <c r="R13" s="10"/>
    </row>
    <row r="14" spans="1:18" x14ac:dyDescent="0.35">
      <c r="A14" s="2"/>
      <c r="B14" s="2" t="s">
        <v>19</v>
      </c>
      <c r="C14" s="2" t="s">
        <v>20</v>
      </c>
      <c r="D14" s="11">
        <v>613000</v>
      </c>
      <c r="E14" s="8">
        <f t="shared" si="0"/>
        <v>3.0756188200256442E-3</v>
      </c>
      <c r="F14" s="8">
        <f t="shared" si="1"/>
        <v>5.1006119844062394E-3</v>
      </c>
      <c r="G14" s="11"/>
      <c r="H14" s="2"/>
      <c r="K14" s="9"/>
      <c r="Q14" s="2"/>
      <c r="R14" s="10"/>
    </row>
    <row r="15" spans="1:18" x14ac:dyDescent="0.35">
      <c r="A15" s="2"/>
      <c r="B15" s="2" t="s">
        <v>21</v>
      </c>
      <c r="C15" s="2" t="s">
        <v>22</v>
      </c>
      <c r="D15" s="12">
        <v>1321632</v>
      </c>
      <c r="E15" s="13">
        <f t="shared" si="0"/>
        <v>6.6310542452661207E-3</v>
      </c>
      <c r="F15" s="8">
        <f t="shared" si="1"/>
        <v>1.0996952721329179E-2</v>
      </c>
      <c r="G15" s="11"/>
      <c r="H15" s="2"/>
      <c r="K15" s="9"/>
      <c r="Q15" s="2"/>
      <c r="R15" s="10"/>
    </row>
    <row r="16" spans="1:18" ht="15" thickBot="1" x14ac:dyDescent="0.4">
      <c r="A16" s="2"/>
      <c r="B16" s="2"/>
      <c r="C16" s="2" t="s">
        <v>23</v>
      </c>
      <c r="D16" s="11">
        <f>SUM(D11:D15)</f>
        <v>120181657</v>
      </c>
      <c r="E16" s="8">
        <f t="shared" si="0"/>
        <v>0.60299015675541057</v>
      </c>
      <c r="F16" s="15">
        <f>SUM(F11:F15)</f>
        <v>1</v>
      </c>
      <c r="G16" s="11"/>
      <c r="H16" s="2"/>
      <c r="K16" s="9"/>
      <c r="Q16" s="2"/>
      <c r="R16" s="10"/>
    </row>
    <row r="17" spans="2:18" ht="15" thickTop="1" x14ac:dyDescent="0.35">
      <c r="B17" s="2"/>
      <c r="C17" s="2"/>
      <c r="D17" s="11"/>
      <c r="E17" s="8"/>
      <c r="F17" s="2"/>
      <c r="G17" s="11"/>
      <c r="H17" s="2"/>
      <c r="K17" s="9"/>
      <c r="Q17" s="2"/>
      <c r="R17" s="10"/>
    </row>
    <row r="18" spans="2:18" x14ac:dyDescent="0.35">
      <c r="B18" s="2" t="s">
        <v>24</v>
      </c>
      <c r="C18" s="2" t="s">
        <v>25</v>
      </c>
      <c r="D18" s="11">
        <v>58435</v>
      </c>
      <c r="E18" s="8">
        <f t="shared" si="0"/>
        <v>2.9318725244404325E-4</v>
      </c>
      <c r="F18" s="2" t="s">
        <v>26</v>
      </c>
      <c r="G18" s="11"/>
      <c r="H18" s="2"/>
      <c r="K18" s="9"/>
      <c r="Q18" s="2"/>
      <c r="R18" s="10"/>
    </row>
    <row r="19" spans="2:18" x14ac:dyDescent="0.35">
      <c r="B19" s="2"/>
      <c r="C19" s="2"/>
      <c r="D19" s="11"/>
      <c r="E19" s="8"/>
      <c r="F19" s="2"/>
      <c r="G19" s="11"/>
      <c r="H19" s="2"/>
      <c r="K19" s="9"/>
      <c r="Q19" s="2"/>
      <c r="R19" s="10"/>
    </row>
    <row r="20" spans="2:18" x14ac:dyDescent="0.35">
      <c r="B20" s="2" t="s">
        <v>27</v>
      </c>
      <c r="C20" s="2" t="s">
        <v>28</v>
      </c>
      <c r="D20" s="11">
        <v>12601749</v>
      </c>
      <c r="E20" s="8">
        <f t="shared" si="0"/>
        <v>6.3227041418661242E-2</v>
      </c>
      <c r="F20" s="2"/>
      <c r="G20" s="11"/>
      <c r="H20" s="2"/>
      <c r="K20" s="9"/>
      <c r="Q20" s="2"/>
      <c r="R20" s="10"/>
    </row>
    <row r="21" spans="2:18" x14ac:dyDescent="0.35">
      <c r="B21" s="2" t="s">
        <v>29</v>
      </c>
      <c r="C21" s="2" t="s">
        <v>30</v>
      </c>
      <c r="D21" s="11">
        <v>12684189</v>
      </c>
      <c r="E21" s="8">
        <f t="shared" si="0"/>
        <v>6.3640669502711675E-2</v>
      </c>
      <c r="F21" s="2"/>
      <c r="G21" s="11"/>
      <c r="H21" s="2"/>
      <c r="K21" s="9"/>
      <c r="Q21" s="2"/>
      <c r="R21" s="10"/>
    </row>
    <row r="22" spans="2:18" x14ac:dyDescent="0.35">
      <c r="B22" s="2" t="s">
        <v>31</v>
      </c>
      <c r="C22" s="2" t="s">
        <v>32</v>
      </c>
      <c r="D22" s="11">
        <v>8030433</v>
      </c>
      <c r="E22" s="8">
        <f t="shared" si="0"/>
        <v>4.0291273846256109E-2</v>
      </c>
      <c r="F22" s="2"/>
      <c r="G22" s="11"/>
      <c r="H22" s="2"/>
      <c r="K22" s="9"/>
      <c r="Q22" s="2"/>
      <c r="R22" s="10"/>
    </row>
    <row r="23" spans="2:18" x14ac:dyDescent="0.35">
      <c r="B23" s="2" t="s">
        <v>33</v>
      </c>
      <c r="C23" s="2" t="s">
        <v>34</v>
      </c>
      <c r="D23" s="11">
        <v>3044687</v>
      </c>
      <c r="E23" s="8">
        <f t="shared" si="0"/>
        <v>1.5276177223959899E-2</v>
      </c>
      <c r="F23" s="2"/>
      <c r="G23" s="11"/>
      <c r="H23" s="2"/>
      <c r="K23" s="9"/>
      <c r="Q23" s="2"/>
      <c r="R23" s="10"/>
    </row>
    <row r="24" spans="2:18" x14ac:dyDescent="0.35">
      <c r="B24" s="2" t="s">
        <v>35</v>
      </c>
      <c r="C24" s="2" t="s">
        <v>36</v>
      </c>
      <c r="D24" s="11">
        <v>3544920</v>
      </c>
      <c r="E24" s="8">
        <f t="shared" si="0"/>
        <v>1.7786007614168525E-2</v>
      </c>
      <c r="F24" s="2"/>
      <c r="G24" s="2"/>
      <c r="H24" s="2"/>
      <c r="K24" s="9"/>
      <c r="Q24" s="2"/>
      <c r="R24" s="10"/>
    </row>
    <row r="25" spans="2:18" x14ac:dyDescent="0.35">
      <c r="B25" s="2" t="s">
        <v>37</v>
      </c>
      <c r="C25" s="2" t="s">
        <v>38</v>
      </c>
      <c r="D25" s="11">
        <v>622780</v>
      </c>
      <c r="E25" s="8">
        <f t="shared" si="0"/>
        <v>3.1246882361102295E-3</v>
      </c>
      <c r="F25" s="2"/>
      <c r="G25" s="2"/>
      <c r="H25" s="2"/>
      <c r="K25" s="9"/>
      <c r="Q25" s="2"/>
      <c r="R25" s="10"/>
    </row>
    <row r="26" spans="2:18" x14ac:dyDescent="0.35">
      <c r="B26" s="2" t="s">
        <v>39</v>
      </c>
      <c r="C26" s="2" t="s">
        <v>40</v>
      </c>
      <c r="D26" s="11">
        <v>3629636</v>
      </c>
      <c r="E26" s="8">
        <f t="shared" si="0"/>
        <v>1.8211055124702447E-2</v>
      </c>
      <c r="F26" s="16"/>
      <c r="G26" s="2"/>
      <c r="H26" s="2"/>
      <c r="K26" s="9"/>
      <c r="Q26" s="2"/>
      <c r="R26" s="10"/>
    </row>
    <row r="27" spans="2:18" x14ac:dyDescent="0.35">
      <c r="B27" s="2" t="s">
        <v>41</v>
      </c>
      <c r="C27" s="2" t="s">
        <v>42</v>
      </c>
      <c r="D27" s="11">
        <v>5438119</v>
      </c>
      <c r="E27" s="8">
        <f t="shared" si="0"/>
        <v>2.7284797947698263E-2</v>
      </c>
      <c r="F27" s="16"/>
      <c r="G27" s="2"/>
      <c r="H27" s="2"/>
      <c r="K27" s="9"/>
      <c r="Q27" s="2"/>
      <c r="R27" s="10"/>
    </row>
    <row r="28" spans="2:18" x14ac:dyDescent="0.35">
      <c r="B28" s="2"/>
      <c r="C28" s="2"/>
      <c r="D28" s="11"/>
      <c r="E28" s="8"/>
      <c r="F28" s="16"/>
      <c r="G28" s="2"/>
      <c r="H28" s="2"/>
      <c r="K28" s="9"/>
      <c r="Q28" s="2"/>
      <c r="R28" s="10"/>
    </row>
    <row r="29" spans="2:18" x14ac:dyDescent="0.35">
      <c r="B29" s="2" t="s">
        <v>43</v>
      </c>
      <c r="C29" s="2" t="s">
        <v>44</v>
      </c>
      <c r="D29" s="11">
        <v>29472879</v>
      </c>
      <c r="E29" s="8">
        <f t="shared" si="0"/>
        <v>0.14787494507787699</v>
      </c>
      <c r="F29" s="2"/>
      <c r="G29" s="2"/>
      <c r="H29" s="2"/>
      <c r="K29" s="9"/>
      <c r="Q29" s="2"/>
      <c r="R29" s="10"/>
    </row>
    <row r="30" spans="2:18" x14ac:dyDescent="0.35">
      <c r="B30" s="2"/>
      <c r="C30" s="2"/>
      <c r="D30" s="11"/>
      <c r="E30" s="8"/>
      <c r="F30" s="2"/>
      <c r="G30" s="2"/>
      <c r="H30" s="2"/>
      <c r="K30" s="9"/>
      <c r="Q30" s="2"/>
      <c r="R30" s="10"/>
    </row>
    <row r="31" spans="2:18" ht="15" thickBot="1" x14ac:dyDescent="0.4">
      <c r="B31" s="2" t="s">
        <v>45</v>
      </c>
      <c r="C31" s="2"/>
      <c r="D31" s="17">
        <f>SUM(D16:D30)</f>
        <v>199309484</v>
      </c>
      <c r="E31" s="15">
        <f>SUM(E16:E29)</f>
        <v>0.99999999999999989</v>
      </c>
      <c r="F31" s="2"/>
      <c r="G31" s="2"/>
      <c r="H31" s="2"/>
      <c r="K31" s="9"/>
      <c r="Q31" s="2"/>
      <c r="R31" s="10"/>
    </row>
    <row r="32" spans="2:18" ht="15" thickTop="1" x14ac:dyDescent="0.35">
      <c r="B32" s="2"/>
      <c r="C32" s="2"/>
      <c r="D32" s="18"/>
      <c r="E32" s="2"/>
      <c r="F32" s="14" t="s">
        <v>26</v>
      </c>
      <c r="G32" s="2"/>
      <c r="H32" s="2"/>
      <c r="K32" s="19"/>
    </row>
    <row r="33" spans="1:22" x14ac:dyDescent="0.35">
      <c r="D33" s="20"/>
    </row>
    <row r="34" spans="1:22" ht="15.5" x14ac:dyDescent="0.35">
      <c r="A34" s="3" t="s">
        <v>46</v>
      </c>
      <c r="B34" s="2"/>
      <c r="C34" s="2"/>
      <c r="D34" s="21"/>
      <c r="E34" s="1" t="s">
        <v>47</v>
      </c>
      <c r="F34" s="2"/>
      <c r="G34" s="2"/>
      <c r="H34" s="2"/>
    </row>
    <row r="35" spans="1:22" x14ac:dyDescent="0.35">
      <c r="A35" s="22"/>
      <c r="B35" s="2"/>
      <c r="C35" s="2"/>
      <c r="D35" s="23" t="s">
        <v>48</v>
      </c>
      <c r="E35" s="24" t="s">
        <v>49</v>
      </c>
      <c r="F35" s="24" t="s">
        <v>50</v>
      </c>
      <c r="G35" s="24" t="s">
        <v>51</v>
      </c>
      <c r="H35" s="24" t="s">
        <v>52</v>
      </c>
    </row>
    <row r="36" spans="1:22" x14ac:dyDescent="0.35">
      <c r="A36" s="2"/>
      <c r="B36" s="2" t="s">
        <v>8</v>
      </c>
      <c r="C36" s="21" t="s">
        <v>9</v>
      </c>
      <c r="D36" s="11">
        <f>48576484+97293</f>
        <v>48673777</v>
      </c>
      <c r="E36" s="11">
        <f>36613456+54405</f>
        <v>36667861</v>
      </c>
      <c r="F36" s="11">
        <v>249858</v>
      </c>
      <c r="G36" s="11">
        <f>11624759+42888</f>
        <v>11667647</v>
      </c>
      <c r="H36" s="11">
        <v>88411</v>
      </c>
      <c r="J36" s="10">
        <f>+D8-D36</f>
        <v>0</v>
      </c>
      <c r="K36" s="9"/>
      <c r="L36" s="9"/>
      <c r="M36" s="9"/>
      <c r="N36" s="9"/>
      <c r="O36" s="9"/>
      <c r="P36" s="9"/>
      <c r="Q36" s="2"/>
      <c r="R36" s="10"/>
      <c r="S36" s="10"/>
      <c r="T36" s="10"/>
      <c r="U36" s="10"/>
      <c r="V36" s="10"/>
    </row>
    <row r="37" spans="1:22" x14ac:dyDescent="0.35">
      <c r="A37" s="2"/>
      <c r="B37" s="2" t="s">
        <v>10</v>
      </c>
      <c r="C37" s="21" t="s">
        <v>11</v>
      </c>
      <c r="D37" s="11">
        <v>56170249</v>
      </c>
      <c r="E37" s="25">
        <v>42904483</v>
      </c>
      <c r="F37" s="25">
        <v>798315</v>
      </c>
      <c r="G37" s="25">
        <v>10363665</v>
      </c>
      <c r="H37" s="25">
        <v>2103786</v>
      </c>
      <c r="J37" s="10">
        <f t="shared" ref="J37:J46" si="2">+D9-D37</f>
        <v>0</v>
      </c>
      <c r="K37" s="9"/>
      <c r="L37" s="9"/>
      <c r="M37" s="9"/>
      <c r="N37" s="9"/>
      <c r="O37" s="9"/>
      <c r="P37" s="9"/>
      <c r="Q37" s="2"/>
      <c r="R37" s="10"/>
      <c r="S37" s="10"/>
      <c r="T37" s="10"/>
      <c r="U37" s="10"/>
      <c r="V37" s="10"/>
    </row>
    <row r="38" spans="1:22" x14ac:dyDescent="0.35">
      <c r="A38" s="2"/>
      <c r="B38" s="2" t="s">
        <v>12</v>
      </c>
      <c r="C38" s="21" t="s">
        <v>13</v>
      </c>
      <c r="D38" s="11">
        <v>11916824</v>
      </c>
      <c r="E38" s="25">
        <v>9295883</v>
      </c>
      <c r="F38" s="25">
        <v>107197</v>
      </c>
      <c r="G38" s="25">
        <v>2471632</v>
      </c>
      <c r="H38" s="25">
        <v>42112</v>
      </c>
      <c r="J38" s="10">
        <f t="shared" si="2"/>
        <v>0</v>
      </c>
      <c r="K38" s="9"/>
      <c r="L38" s="9"/>
      <c r="M38" s="9"/>
      <c r="N38" s="9"/>
      <c r="O38" s="9"/>
      <c r="P38" s="9"/>
      <c r="Q38" s="2"/>
      <c r="R38" s="10"/>
      <c r="S38" s="10"/>
      <c r="T38" s="10"/>
      <c r="U38" s="10"/>
      <c r="V38" s="10"/>
    </row>
    <row r="39" spans="1:22" x14ac:dyDescent="0.35">
      <c r="A39" s="2"/>
      <c r="B39" s="14" t="s">
        <v>15</v>
      </c>
      <c r="C39" s="26" t="s">
        <v>16</v>
      </c>
      <c r="D39" s="11">
        <v>0</v>
      </c>
      <c r="E39" s="25">
        <v>0</v>
      </c>
      <c r="F39" s="25">
        <v>0</v>
      </c>
      <c r="G39" s="25">
        <v>0</v>
      </c>
      <c r="H39" s="25">
        <v>0</v>
      </c>
      <c r="J39" s="10"/>
      <c r="K39" s="9"/>
      <c r="L39" s="9"/>
      <c r="M39" s="9"/>
      <c r="N39" s="9"/>
      <c r="O39" s="9"/>
      <c r="P39" s="9"/>
      <c r="Q39" s="14"/>
      <c r="R39" s="10"/>
      <c r="S39" s="10"/>
      <c r="T39" s="10"/>
      <c r="U39" s="10"/>
      <c r="V39" s="10"/>
    </row>
    <row r="40" spans="1:22" x14ac:dyDescent="0.35">
      <c r="A40" s="2"/>
      <c r="B40" s="2" t="s">
        <v>17</v>
      </c>
      <c r="C40" s="2" t="s">
        <v>18</v>
      </c>
      <c r="D40" s="11">
        <v>1486175</v>
      </c>
      <c r="E40" s="25">
        <v>312488</v>
      </c>
      <c r="F40" s="25">
        <v>0</v>
      </c>
      <c r="G40" s="25">
        <v>1173687</v>
      </c>
      <c r="H40" s="25">
        <v>0</v>
      </c>
      <c r="J40" s="10">
        <f>+D13-D40</f>
        <v>0</v>
      </c>
      <c r="K40" s="9"/>
      <c r="L40" s="9"/>
      <c r="M40" s="9"/>
      <c r="N40" s="9"/>
      <c r="O40" s="9"/>
      <c r="P40" s="9"/>
      <c r="Q40" s="2"/>
      <c r="R40" s="10"/>
      <c r="S40" s="10"/>
      <c r="T40" s="10"/>
      <c r="U40" s="10"/>
      <c r="V40" s="10"/>
    </row>
    <row r="41" spans="1:22" x14ac:dyDescent="0.35">
      <c r="A41" s="2"/>
      <c r="B41" s="2" t="s">
        <v>19</v>
      </c>
      <c r="C41" s="2" t="s">
        <v>20</v>
      </c>
      <c r="D41" s="11">
        <v>613000</v>
      </c>
      <c r="E41" s="25">
        <v>0</v>
      </c>
      <c r="F41" s="25">
        <v>0</v>
      </c>
      <c r="G41" s="25">
        <v>613000</v>
      </c>
      <c r="H41" s="25">
        <v>0</v>
      </c>
      <c r="J41" s="10">
        <f>+D14-D41</f>
        <v>0</v>
      </c>
      <c r="K41" s="9"/>
      <c r="L41" s="9"/>
      <c r="M41" s="9"/>
      <c r="N41" s="9"/>
      <c r="O41" s="9"/>
      <c r="P41" s="9"/>
      <c r="Q41" s="2"/>
      <c r="R41" s="10"/>
      <c r="S41" s="10"/>
      <c r="T41" s="10"/>
      <c r="U41" s="10"/>
      <c r="V41" s="10"/>
    </row>
    <row r="42" spans="1:22" x14ac:dyDescent="0.35">
      <c r="A42" s="2"/>
      <c r="B42" s="2" t="s">
        <v>21</v>
      </c>
      <c r="C42" s="2" t="s">
        <v>22</v>
      </c>
      <c r="D42" s="12">
        <v>1321632</v>
      </c>
      <c r="E42" s="27">
        <v>745383</v>
      </c>
      <c r="F42" s="27">
        <v>1500</v>
      </c>
      <c r="G42" s="27">
        <v>574749</v>
      </c>
      <c r="H42" s="27">
        <v>0</v>
      </c>
      <c r="J42" s="10">
        <f>+D15-D42</f>
        <v>0</v>
      </c>
      <c r="K42" s="9"/>
      <c r="L42" s="9"/>
      <c r="M42" s="9"/>
      <c r="N42" s="9"/>
      <c r="O42" s="9"/>
      <c r="P42" s="9"/>
      <c r="Q42" s="2"/>
      <c r="R42" s="10"/>
      <c r="S42" s="10"/>
      <c r="T42" s="10"/>
      <c r="U42" s="10"/>
      <c r="V42" s="10"/>
    </row>
    <row r="43" spans="1:22" x14ac:dyDescent="0.35">
      <c r="A43" s="2"/>
      <c r="B43" s="2"/>
      <c r="C43" s="2" t="s">
        <v>23</v>
      </c>
      <c r="D43" s="11">
        <f>SUM(D36:D42)</f>
        <v>120181657</v>
      </c>
      <c r="E43" s="28">
        <f t="shared" ref="E43:H43" si="3">SUM(E36:E42)</f>
        <v>89926098</v>
      </c>
      <c r="F43" s="28">
        <f t="shared" si="3"/>
        <v>1156870</v>
      </c>
      <c r="G43" s="28">
        <f t="shared" si="3"/>
        <v>26864380</v>
      </c>
      <c r="H43" s="28">
        <f t="shared" si="3"/>
        <v>2234309</v>
      </c>
      <c r="J43" s="10"/>
      <c r="K43" s="9"/>
      <c r="L43" s="9"/>
      <c r="M43" s="9"/>
      <c r="N43" s="9"/>
      <c r="O43" s="9"/>
      <c r="P43" s="9"/>
      <c r="Q43" s="2"/>
      <c r="R43" s="10"/>
      <c r="S43" s="10"/>
      <c r="T43" s="10"/>
      <c r="U43" s="10"/>
      <c r="V43" s="10"/>
    </row>
    <row r="44" spans="1:22" x14ac:dyDescent="0.35">
      <c r="A44" s="2"/>
      <c r="B44" s="2"/>
      <c r="C44" s="29" t="s">
        <v>53</v>
      </c>
      <c r="D44" s="28"/>
      <c r="E44" s="30">
        <f>+E43/$D$43</f>
        <v>0.74825144073358885</v>
      </c>
      <c r="F44" s="30">
        <f t="shared" ref="F44:H44" si="4">+F43/$D$43</f>
        <v>9.6260113970636964E-3</v>
      </c>
      <c r="G44" s="30">
        <f t="shared" si="4"/>
        <v>0.22353144956222396</v>
      </c>
      <c r="H44" s="30">
        <f t="shared" si="4"/>
        <v>1.8591098307123525E-2</v>
      </c>
      <c r="J44" s="10"/>
      <c r="K44" s="9"/>
      <c r="Q44" s="2"/>
    </row>
    <row r="45" spans="1:22" x14ac:dyDescent="0.35">
      <c r="A45" s="2"/>
      <c r="B45" s="29"/>
      <c r="C45" s="2"/>
      <c r="D45" s="28"/>
      <c r="E45" s="30"/>
      <c r="F45" s="30"/>
      <c r="G45" s="30"/>
      <c r="H45" s="30"/>
      <c r="J45" s="10"/>
      <c r="K45" s="9"/>
      <c r="Q45" s="29"/>
    </row>
    <row r="46" spans="1:22" x14ac:dyDescent="0.35">
      <c r="A46" s="2"/>
      <c r="B46" s="2" t="s">
        <v>24</v>
      </c>
      <c r="C46" s="2" t="s">
        <v>54</v>
      </c>
      <c r="D46" s="28">
        <v>58435</v>
      </c>
      <c r="E46" s="28">
        <v>0</v>
      </c>
      <c r="F46" s="28">
        <v>0</v>
      </c>
      <c r="G46" s="28">
        <v>58435</v>
      </c>
      <c r="H46" s="28">
        <v>0</v>
      </c>
      <c r="J46" s="10">
        <f t="shared" si="2"/>
        <v>0</v>
      </c>
      <c r="K46" s="9"/>
      <c r="L46" s="9"/>
      <c r="M46" s="9"/>
      <c r="N46" s="9"/>
      <c r="O46" s="9"/>
      <c r="P46" s="9"/>
      <c r="Q46" s="2"/>
      <c r="R46" s="10"/>
      <c r="S46" s="10"/>
      <c r="T46" s="10"/>
      <c r="U46" s="10"/>
      <c r="V46" s="10"/>
    </row>
    <row r="47" spans="1:22" x14ac:dyDescent="0.35">
      <c r="A47" s="2"/>
      <c r="B47" s="2"/>
      <c r="C47" s="2"/>
      <c r="D47" s="28"/>
      <c r="E47" s="28"/>
      <c r="F47" s="28"/>
      <c r="G47" s="28"/>
      <c r="H47" s="28"/>
      <c r="J47" s="10"/>
      <c r="K47" s="9"/>
      <c r="Q47" s="2"/>
    </row>
    <row r="48" spans="1:22" x14ac:dyDescent="0.35">
      <c r="A48" s="2"/>
      <c r="B48" s="2" t="s">
        <v>27</v>
      </c>
      <c r="C48" s="2" t="s">
        <v>28</v>
      </c>
      <c r="D48" s="25">
        <v>12601749</v>
      </c>
      <c r="E48" s="25">
        <v>2432238</v>
      </c>
      <c r="F48" s="25">
        <v>26927</v>
      </c>
      <c r="G48" s="25">
        <v>4208742</v>
      </c>
      <c r="H48" s="25">
        <v>5933842</v>
      </c>
      <c r="J48" s="10">
        <f>+D20-D48</f>
        <v>0</v>
      </c>
      <c r="K48" s="9"/>
      <c r="L48" s="9"/>
      <c r="M48" s="9"/>
      <c r="N48" s="9"/>
      <c r="O48" s="9"/>
      <c r="P48" s="9"/>
      <c r="Q48" s="2"/>
      <c r="R48" s="10"/>
      <c r="S48" s="10"/>
      <c r="T48" s="10"/>
      <c r="U48" s="10"/>
      <c r="V48" s="10"/>
    </row>
    <row r="49" spans="2:22" x14ac:dyDescent="0.35">
      <c r="B49" s="2" t="s">
        <v>29</v>
      </c>
      <c r="C49" s="2" t="s">
        <v>30</v>
      </c>
      <c r="D49" s="25">
        <v>12684189</v>
      </c>
      <c r="E49" s="25">
        <v>219729</v>
      </c>
      <c r="F49" s="25">
        <v>97</v>
      </c>
      <c r="G49" s="25">
        <v>11947623</v>
      </c>
      <c r="H49" s="25">
        <v>516740</v>
      </c>
      <c r="J49" s="10">
        <f t="shared" ref="J49:J52" si="5">+D21-D49</f>
        <v>0</v>
      </c>
      <c r="K49" s="9"/>
      <c r="L49" s="9"/>
      <c r="M49" s="9"/>
      <c r="N49" s="9"/>
      <c r="O49" s="9"/>
      <c r="P49" s="9"/>
      <c r="Q49" s="2"/>
      <c r="R49" s="10"/>
      <c r="S49" s="10"/>
      <c r="T49" s="10"/>
      <c r="U49" s="10"/>
      <c r="V49" s="10"/>
    </row>
    <row r="50" spans="2:22" x14ac:dyDescent="0.35">
      <c r="B50" s="2" t="s">
        <v>31</v>
      </c>
      <c r="C50" s="2" t="s">
        <v>32</v>
      </c>
      <c r="D50" s="25">
        <v>8030433</v>
      </c>
      <c r="E50" s="25">
        <v>884745</v>
      </c>
      <c r="F50" s="25">
        <v>11681</v>
      </c>
      <c r="G50" s="25">
        <v>6576787</v>
      </c>
      <c r="H50" s="25">
        <v>557220</v>
      </c>
      <c r="J50" s="10">
        <f t="shared" si="5"/>
        <v>0</v>
      </c>
      <c r="K50" s="9"/>
      <c r="L50" s="9"/>
      <c r="M50" s="9"/>
      <c r="N50" s="9"/>
      <c r="O50" s="9"/>
      <c r="P50" s="9"/>
      <c r="Q50" s="2"/>
      <c r="R50" s="10"/>
      <c r="S50" s="10"/>
      <c r="T50" s="10"/>
      <c r="U50" s="10"/>
      <c r="V50" s="10"/>
    </row>
    <row r="51" spans="2:22" x14ac:dyDescent="0.35">
      <c r="B51" s="2" t="s">
        <v>33</v>
      </c>
      <c r="C51" s="2" t="s">
        <v>34</v>
      </c>
      <c r="D51" s="25">
        <v>3044687</v>
      </c>
      <c r="E51" s="25">
        <v>1668230</v>
      </c>
      <c r="F51" s="25">
        <v>1039</v>
      </c>
      <c r="G51" s="25">
        <v>590873</v>
      </c>
      <c r="H51" s="25">
        <v>784545</v>
      </c>
      <c r="J51" s="10">
        <f t="shared" si="5"/>
        <v>0</v>
      </c>
      <c r="K51" s="9"/>
      <c r="L51" s="9"/>
      <c r="M51" s="9"/>
      <c r="N51" s="9"/>
      <c r="O51" s="9"/>
      <c r="P51" s="9"/>
      <c r="Q51" s="2"/>
      <c r="R51" s="10"/>
      <c r="S51" s="10"/>
      <c r="T51" s="10"/>
      <c r="U51" s="10"/>
      <c r="V51" s="10"/>
    </row>
    <row r="52" spans="2:22" x14ac:dyDescent="0.35">
      <c r="B52" s="2" t="s">
        <v>35</v>
      </c>
      <c r="C52" s="2" t="s">
        <v>36</v>
      </c>
      <c r="D52" s="25">
        <v>3544920</v>
      </c>
      <c r="E52" s="25">
        <v>893388</v>
      </c>
      <c r="F52" s="25">
        <v>2003</v>
      </c>
      <c r="G52" s="25">
        <v>562102</v>
      </c>
      <c r="H52" s="25">
        <v>2087427</v>
      </c>
      <c r="J52" s="10">
        <f t="shared" si="5"/>
        <v>0</v>
      </c>
      <c r="K52" s="9"/>
      <c r="L52" s="9"/>
      <c r="M52" s="9"/>
      <c r="N52" s="9"/>
      <c r="O52" s="9"/>
      <c r="P52" s="9"/>
      <c r="Q52" s="2"/>
      <c r="R52" s="10"/>
      <c r="S52" s="10"/>
      <c r="T52" s="10"/>
      <c r="U52" s="10"/>
      <c r="V52" s="10"/>
    </row>
    <row r="53" spans="2:22" x14ac:dyDescent="0.35">
      <c r="B53" s="2" t="s">
        <v>37</v>
      </c>
      <c r="C53" s="2" t="s">
        <v>38</v>
      </c>
      <c r="D53" s="27">
        <f>-198491+821271</f>
        <v>622780</v>
      </c>
      <c r="E53" s="27">
        <v>1548457</v>
      </c>
      <c r="F53" s="27">
        <v>3007</v>
      </c>
      <c r="G53" s="27">
        <v>-2042316</v>
      </c>
      <c r="H53" s="27">
        <v>292361</v>
      </c>
      <c r="J53" s="10">
        <f>+D25-D53</f>
        <v>0</v>
      </c>
      <c r="K53" s="9"/>
      <c r="L53" s="9"/>
      <c r="M53" s="9"/>
      <c r="N53" s="9"/>
      <c r="O53" s="9"/>
      <c r="P53" s="9"/>
      <c r="Q53" s="2"/>
      <c r="R53" s="10"/>
      <c r="S53" s="10"/>
      <c r="T53" s="10"/>
      <c r="U53" s="10"/>
      <c r="V53" s="10"/>
    </row>
    <row r="54" spans="2:22" x14ac:dyDescent="0.35">
      <c r="B54" s="2"/>
      <c r="C54" s="2"/>
      <c r="D54" s="11">
        <f>SUM(D48:D53)</f>
        <v>40528758</v>
      </c>
      <c r="E54" s="11">
        <f t="shared" ref="E54:H54" si="6">SUM(E48:E53)</f>
        <v>7646787</v>
      </c>
      <c r="F54" s="11">
        <f t="shared" si="6"/>
        <v>44754</v>
      </c>
      <c r="G54" s="11">
        <f t="shared" si="6"/>
        <v>21843811</v>
      </c>
      <c r="H54" s="11">
        <f t="shared" si="6"/>
        <v>10172135</v>
      </c>
      <c r="J54" s="10"/>
      <c r="K54" s="9"/>
      <c r="L54" s="9"/>
      <c r="M54" s="9"/>
      <c r="N54" s="9"/>
      <c r="O54" s="9"/>
      <c r="P54" s="9"/>
      <c r="Q54" s="2"/>
      <c r="R54" s="10"/>
      <c r="S54" s="10"/>
      <c r="T54" s="10"/>
      <c r="U54" s="10"/>
      <c r="V54" s="10"/>
    </row>
    <row r="55" spans="2:22" x14ac:dyDescent="0.35">
      <c r="B55" s="2"/>
      <c r="C55" s="2"/>
      <c r="D55" s="11"/>
      <c r="E55" s="11"/>
      <c r="F55" s="11"/>
      <c r="G55" s="11"/>
      <c r="H55" s="11"/>
      <c r="J55" s="10"/>
      <c r="K55" s="9"/>
      <c r="Q55" s="2"/>
    </row>
    <row r="56" spans="2:22" x14ac:dyDescent="0.35">
      <c r="B56" s="2" t="s">
        <v>39</v>
      </c>
      <c r="C56" s="2" t="s">
        <v>40</v>
      </c>
      <c r="D56" s="11">
        <v>3629636</v>
      </c>
      <c r="E56" s="25">
        <v>959883</v>
      </c>
      <c r="F56" s="25">
        <v>307000</v>
      </c>
      <c r="G56" s="25">
        <v>2362753</v>
      </c>
      <c r="H56" s="25">
        <v>0</v>
      </c>
      <c r="J56" s="10">
        <f>+D26-D56</f>
        <v>0</v>
      </c>
      <c r="K56" s="9"/>
      <c r="L56" s="9"/>
      <c r="M56" s="9"/>
      <c r="N56" s="9"/>
      <c r="O56" s="9"/>
      <c r="P56" s="9"/>
      <c r="Q56" s="2"/>
      <c r="R56" s="10"/>
      <c r="S56" s="10"/>
      <c r="T56" s="10"/>
      <c r="U56" s="10"/>
      <c r="V56" s="10"/>
    </row>
    <row r="57" spans="2:22" x14ac:dyDescent="0.35">
      <c r="B57" s="2" t="s">
        <v>41</v>
      </c>
      <c r="C57" s="2" t="s">
        <v>42</v>
      </c>
      <c r="D57" s="11">
        <v>5438119</v>
      </c>
      <c r="E57" s="25">
        <v>1684986</v>
      </c>
      <c r="F57" s="25">
        <v>113900</v>
      </c>
      <c r="G57" s="25">
        <v>1567387</v>
      </c>
      <c r="H57" s="25">
        <v>2071846</v>
      </c>
      <c r="J57" s="10">
        <f t="shared" ref="J57" si="7">+D27-D57</f>
        <v>0</v>
      </c>
      <c r="K57" s="9"/>
      <c r="L57" s="9"/>
      <c r="M57" s="9"/>
      <c r="N57" s="9"/>
      <c r="O57" s="9"/>
      <c r="P57" s="9"/>
      <c r="Q57" s="2"/>
      <c r="R57" s="10"/>
      <c r="S57" s="10"/>
      <c r="T57" s="10"/>
      <c r="U57" s="10"/>
      <c r="V57" s="10"/>
    </row>
    <row r="58" spans="2:22" x14ac:dyDescent="0.35">
      <c r="B58" s="2"/>
      <c r="C58" s="2"/>
      <c r="D58" s="28"/>
      <c r="E58" s="28"/>
      <c r="F58" s="28"/>
      <c r="G58" s="28"/>
      <c r="H58" s="28"/>
      <c r="J58" s="10"/>
      <c r="K58" s="9"/>
      <c r="Q58" s="2"/>
    </row>
    <row r="59" spans="2:22" x14ac:dyDescent="0.35">
      <c r="B59" s="2" t="s">
        <v>43</v>
      </c>
      <c r="C59" s="2" t="s">
        <v>44</v>
      </c>
      <c r="D59" s="11">
        <v>29472879</v>
      </c>
      <c r="E59" s="11">
        <v>374726</v>
      </c>
      <c r="F59" s="11">
        <v>2000</v>
      </c>
      <c r="G59" s="11">
        <v>29091088</v>
      </c>
      <c r="H59" s="11">
        <v>5065</v>
      </c>
      <c r="J59" s="10">
        <f>+D29-D59</f>
        <v>0</v>
      </c>
      <c r="K59" s="9"/>
      <c r="L59" s="9"/>
      <c r="M59" s="9"/>
      <c r="N59" s="9"/>
      <c r="O59" s="9"/>
      <c r="P59" s="9"/>
      <c r="Q59" s="2"/>
      <c r="R59" s="10"/>
      <c r="S59" s="10"/>
      <c r="T59" s="10"/>
      <c r="U59" s="10"/>
      <c r="V59" s="10"/>
    </row>
    <row r="60" spans="2:22" x14ac:dyDescent="0.35">
      <c r="B60" s="2"/>
      <c r="C60" s="2"/>
      <c r="D60" s="28"/>
      <c r="E60" s="28"/>
      <c r="F60" s="28"/>
      <c r="G60" s="28"/>
      <c r="H60" s="28"/>
      <c r="J60" s="10"/>
      <c r="K60" s="9"/>
      <c r="Q60" s="2"/>
    </row>
    <row r="61" spans="2:22" ht="15" thickBot="1" x14ac:dyDescent="0.4">
      <c r="B61" s="2" t="s">
        <v>45</v>
      </c>
      <c r="C61" s="2"/>
      <c r="D61" s="31">
        <f>+D43+D46+D54+D56+D57+D59</f>
        <v>199309484</v>
      </c>
      <c r="E61" s="31">
        <f>+E43+E46+E54+E56+E57+E59</f>
        <v>100592480</v>
      </c>
      <c r="F61" s="31">
        <f t="shared" ref="F61:H61" si="8">+F43+F46+F54+F56+F57+F59</f>
        <v>1624524</v>
      </c>
      <c r="G61" s="31">
        <f t="shared" si="8"/>
        <v>81787854</v>
      </c>
      <c r="H61" s="31">
        <f t="shared" si="8"/>
        <v>14483355</v>
      </c>
      <c r="J61" s="10"/>
      <c r="K61" s="9"/>
      <c r="L61" s="9"/>
      <c r="M61" s="9"/>
      <c r="N61" s="9"/>
      <c r="O61" s="9"/>
      <c r="P61" s="9"/>
      <c r="Q61" s="2"/>
      <c r="R61" s="10"/>
      <c r="S61" s="10"/>
      <c r="T61" s="10"/>
      <c r="U61" s="10"/>
      <c r="V61" s="10"/>
    </row>
    <row r="62" spans="2:22" ht="15" thickTop="1" x14ac:dyDescent="0.35">
      <c r="B62" s="29" t="s">
        <v>55</v>
      </c>
      <c r="C62" s="2"/>
      <c r="D62" s="2"/>
      <c r="E62" s="30">
        <f>+E61/$D$61</f>
        <v>0.50470493416158757</v>
      </c>
      <c r="F62" s="30">
        <f t="shared" ref="F62:H62" si="9">+F61/$D$61</f>
        <v>8.1507611549483522E-3</v>
      </c>
      <c r="G62" s="30">
        <f t="shared" si="9"/>
        <v>0.41035605711567646</v>
      </c>
      <c r="H62" s="30">
        <f t="shared" si="9"/>
        <v>7.2667665930036721E-2</v>
      </c>
      <c r="J62" s="10"/>
    </row>
    <row r="65" spans="4:10" hidden="1" x14ac:dyDescent="0.35">
      <c r="D65" s="10">
        <f>+D31-D61</f>
        <v>0</v>
      </c>
      <c r="J65" s="10">
        <f>SUM(J36:J64)</f>
        <v>0</v>
      </c>
    </row>
    <row r="66" spans="4:10" x14ac:dyDescent="0.35">
      <c r="D66" s="20"/>
      <c r="E66" s="32"/>
      <c r="F66" s="32"/>
      <c r="G66" s="32"/>
      <c r="H66" s="32"/>
      <c r="I66" s="32"/>
    </row>
    <row r="67" spans="4:10" x14ac:dyDescent="0.35">
      <c r="J67" s="10"/>
    </row>
  </sheetData>
  <mergeCells count="3">
    <mergeCell ref="A1:H1"/>
    <mergeCell ref="A2:H2"/>
    <mergeCell ref="A3:H3"/>
  </mergeCells>
  <pageMargins left="0.7" right="0.7" top="0.25" bottom="0.75" header="0.3" footer="0.3"/>
  <pageSetup scale="68" orientation="portrait" r:id="rId1"/>
  <headerFooter>
    <oddFooter>&amp;L&amp;K00-049&amp;Z&amp;F
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14</vt:lpstr>
      <vt:lpstr>'Summary 14'!Print_Area</vt:lpstr>
    </vt:vector>
  </TitlesOfParts>
  <Company>Valdosta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Erin Wilkes</dc:creator>
  <cp:lastModifiedBy>Courtney Erin Wilkes</cp:lastModifiedBy>
  <dcterms:created xsi:type="dcterms:W3CDTF">2013-07-24T21:14:07Z</dcterms:created>
  <dcterms:modified xsi:type="dcterms:W3CDTF">2013-07-24T21:28:08Z</dcterms:modified>
</cp:coreProperties>
</file>